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29"/>
  <workbookPr codeName="ThisWorkbook"/>
  <mc:AlternateContent xmlns:mc="http://schemas.openxmlformats.org/markup-compatibility/2006">
    <mc:Choice Requires="x15">
      <x15ac:absPath xmlns:x15ac="http://schemas.microsoft.com/office/spreadsheetml/2010/11/ac" url="D:\Excel_site_sample\2019\"/>
    </mc:Choice>
  </mc:AlternateContent>
  <xr:revisionPtr revIDLastSave="0" documentId="13_ncr:1_{DDE7084F-7A22-4A8E-9F56-57C233B20120}" xr6:coauthVersionLast="45" xr6:coauthVersionMax="45" xr10:uidLastSave="{00000000-0000-0000-0000-000000000000}"/>
  <bookViews>
    <workbookView xWindow="705" yWindow="915" windowWidth="37635" windowHeight="16140" activeTab="1" xr2:uid="{00000000-000D-0000-FFFF-FFFF00000000}"/>
  </bookViews>
  <sheets>
    <sheet name="OFFロックされたセル範囲の選択" sheetId="1" r:id="rId1"/>
    <sheet name="シートの保護する" sheetId="9" r:id="rId2"/>
  </sheets>
  <definedNames>
    <definedName name="product_no" localSheetId="1">テーブル13[商品番号]</definedName>
    <definedName name="product_no">テーブル1[商品番号]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3" i="9" l="1"/>
  <c r="D13" i="9"/>
  <c r="C13" i="9"/>
  <c r="F12" i="9"/>
  <c r="D12" i="9"/>
  <c r="C12" i="9"/>
  <c r="D11" i="9"/>
  <c r="F11" i="9" s="1"/>
  <c r="C11" i="9"/>
  <c r="D10" i="9"/>
  <c r="F10" i="9" s="1"/>
  <c r="C10" i="9"/>
  <c r="D9" i="9"/>
  <c r="F9" i="9" s="1"/>
  <c r="F14" i="9" s="1"/>
  <c r="C9" i="9"/>
  <c r="F10" i="1"/>
  <c r="F11" i="1"/>
  <c r="F12" i="1"/>
  <c r="F13" i="1"/>
  <c r="C12" i="1"/>
  <c r="C13" i="1"/>
  <c r="D12" i="1"/>
  <c r="D13" i="1"/>
  <c r="D10" i="1"/>
  <c r="D11" i="1"/>
  <c r="D9" i="1"/>
  <c r="F9" i="1" s="1"/>
  <c r="C9" i="1"/>
  <c r="C10" i="1"/>
  <c r="C11" i="1"/>
  <c r="F14" i="1" l="1"/>
  <c r="F15" i="1" s="1"/>
  <c r="F16" i="1" s="1"/>
  <c r="F15" i="9"/>
  <c r="F16" i="9" s="1"/>
  <c r="D6" i="9" s="1"/>
  <c r="D6" i="1" l="1"/>
</calcChain>
</file>

<file path=xl/sharedStrings.xml><?xml version="1.0" encoding="utf-8"?>
<sst xmlns="http://schemas.openxmlformats.org/spreadsheetml/2006/main" count="54" uniqueCount="27">
  <si>
    <t>お見積書</t>
    <rPh sb="1" eb="4">
      <t>ミツモリショ</t>
    </rPh>
    <phoneticPr fontId="5"/>
  </si>
  <si>
    <t>発行日</t>
    <rPh sb="0" eb="2">
      <t>ハッコウ</t>
    </rPh>
    <rPh sb="2" eb="3">
      <t>ビ</t>
    </rPh>
    <phoneticPr fontId="5"/>
  </si>
  <si>
    <t>下記のとおりお見積り申し上げます。</t>
    <rPh sb="0" eb="2">
      <t>カキ</t>
    </rPh>
    <rPh sb="7" eb="9">
      <t>ミツモ</t>
    </rPh>
    <rPh sb="10" eb="11">
      <t>モウ</t>
    </rPh>
    <rPh sb="12" eb="13">
      <t>ア</t>
    </rPh>
    <phoneticPr fontId="5"/>
  </si>
  <si>
    <t>見積金額</t>
    <rPh sb="0" eb="2">
      <t>ミツモリ</t>
    </rPh>
    <rPh sb="2" eb="4">
      <t>キンガク</t>
    </rPh>
    <phoneticPr fontId="5"/>
  </si>
  <si>
    <t>也</t>
    <rPh sb="0" eb="1">
      <t>ナリ</t>
    </rPh>
    <phoneticPr fontId="5"/>
  </si>
  <si>
    <t>商品名</t>
    <rPh sb="0" eb="3">
      <t>ショウヒンメイ</t>
    </rPh>
    <phoneticPr fontId="5"/>
  </si>
  <si>
    <t>単価</t>
    <rPh sb="0" eb="2">
      <t>タンカ</t>
    </rPh>
    <phoneticPr fontId="5"/>
  </si>
  <si>
    <t>数量</t>
    <rPh sb="0" eb="2">
      <t>スウリョウ</t>
    </rPh>
    <phoneticPr fontId="5"/>
  </si>
  <si>
    <t>合計</t>
    <rPh sb="0" eb="2">
      <t>ゴウケイ</t>
    </rPh>
    <phoneticPr fontId="5"/>
  </si>
  <si>
    <t>小計</t>
    <rPh sb="0" eb="2">
      <t>ショウケイ</t>
    </rPh>
    <phoneticPr fontId="5"/>
  </si>
  <si>
    <t>消費税</t>
    <rPh sb="0" eb="3">
      <t>ショウヒゼイ</t>
    </rPh>
    <phoneticPr fontId="5"/>
  </si>
  <si>
    <t>合計金額</t>
    <rPh sb="0" eb="2">
      <t>ゴウケイ</t>
    </rPh>
    <rPh sb="2" eb="4">
      <t>キンガク</t>
    </rPh>
    <phoneticPr fontId="5"/>
  </si>
  <si>
    <t>商品番号</t>
    <rPh sb="0" eb="2">
      <t>ショウヒン</t>
    </rPh>
    <rPh sb="2" eb="4">
      <t>バンゴウ</t>
    </rPh>
    <phoneticPr fontId="8"/>
  </si>
  <si>
    <t>商品名</t>
    <rPh sb="0" eb="3">
      <t>ショウヒンメイ</t>
    </rPh>
    <phoneticPr fontId="8"/>
  </si>
  <si>
    <t>単価</t>
    <rPh sb="0" eb="2">
      <t>タンカ</t>
    </rPh>
    <phoneticPr fontId="8"/>
  </si>
  <si>
    <t>浄水器</t>
    <rPh sb="0" eb="3">
      <t>ジョウスイキ</t>
    </rPh>
    <phoneticPr fontId="8"/>
  </si>
  <si>
    <t>空気清浄機</t>
    <rPh sb="0" eb="2">
      <t>クウキ</t>
    </rPh>
    <rPh sb="2" eb="5">
      <t>セイジョウキ</t>
    </rPh>
    <phoneticPr fontId="8"/>
  </si>
  <si>
    <t>炊飯器</t>
    <rPh sb="0" eb="3">
      <t>スイハンキ</t>
    </rPh>
    <phoneticPr fontId="8"/>
  </si>
  <si>
    <t>ホームベーカリー</t>
    <phoneticPr fontId="8"/>
  </si>
  <si>
    <t>オーブン</t>
    <phoneticPr fontId="8"/>
  </si>
  <si>
    <t>御中</t>
    <rPh sb="0" eb="2">
      <t>オンチュウ</t>
    </rPh>
    <phoneticPr fontId="5"/>
  </si>
  <si>
    <t>コード</t>
    <phoneticPr fontId="5"/>
  </si>
  <si>
    <t>株式会社ぐぐるう</t>
    <rPh sb="0" eb="2">
      <t>カブシキ</t>
    </rPh>
    <rPh sb="2" eb="4">
      <t>カイシャ</t>
    </rPh>
    <phoneticPr fontId="5"/>
  </si>
  <si>
    <t>ねこだね商事㈱</t>
    <rPh sb="4" eb="6">
      <t>ショウジ</t>
    </rPh>
    <phoneticPr fontId="5"/>
  </si>
  <si>
    <t>ブレンダー</t>
    <phoneticPr fontId="4"/>
  </si>
  <si>
    <t>布団クリーナー</t>
    <rPh sb="0" eb="2">
      <t>フトン</t>
    </rPh>
    <phoneticPr fontId="8"/>
  </si>
  <si>
    <t>商品番号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</si>
</sst>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9" formatCode="00\ "/>
  </numFmts>
  <fonts count="18">
    <font>
      <sz val="12"/>
      <color theme="1"/>
      <name val="メイリオ"/>
      <family val="2"/>
      <charset val="128"/>
    </font>
    <font>
      <sz val="12"/>
      <color theme="1"/>
      <name val="メイリオ"/>
      <family val="2"/>
      <charset val="128"/>
    </font>
    <font>
      <sz val="12"/>
      <color theme="0"/>
      <name val="メイリオ"/>
      <family val="2"/>
      <charset val="128"/>
    </font>
    <font>
      <b/>
      <sz val="15"/>
      <color theme="3"/>
      <name val="ＭＳ Ｐゴシック"/>
      <family val="2"/>
      <charset val="128"/>
      <scheme val="minor"/>
    </font>
    <font>
      <sz val="6"/>
      <name val="メイリオ"/>
      <family val="2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メイリオ"/>
      <family val="3"/>
      <charset val="128"/>
    </font>
    <font>
      <sz val="14"/>
      <color theme="1"/>
      <name val="メイリオ"/>
      <family val="3"/>
      <charset val="128"/>
    </font>
    <font>
      <b/>
      <sz val="14"/>
      <name val="メイリオ"/>
      <family val="3"/>
      <charset val="128"/>
    </font>
    <font>
      <sz val="14"/>
      <name val="メイリオ"/>
      <family val="3"/>
      <charset val="128"/>
    </font>
    <font>
      <sz val="14"/>
      <color rgb="FF000000"/>
      <name val="メイリオ"/>
      <family val="3"/>
      <charset val="128"/>
    </font>
    <font>
      <sz val="14"/>
      <color theme="0"/>
      <name val="メイリオ"/>
      <family val="3"/>
      <charset val="128"/>
    </font>
    <font>
      <b/>
      <sz val="11"/>
      <color theme="1"/>
      <name val="AR P丸ゴシック体M"/>
      <family val="3"/>
      <charset val="128"/>
    </font>
    <font>
      <sz val="12"/>
      <color theme="1"/>
      <name val="AR P丸ゴシック体M"/>
      <family val="3"/>
      <charset val="128"/>
    </font>
    <font>
      <sz val="11"/>
      <color theme="1"/>
      <name val="メイリオ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6" fillId="0" borderId="0"/>
    <xf numFmtId="6" fontId="6" fillId="0" borderId="0" applyFont="0" applyFill="0" applyBorder="0" applyAlignment="0" applyProtection="0"/>
    <xf numFmtId="0" fontId="7" fillId="2" borderId="0" applyNumberFormat="0" applyBorder="0" applyAlignment="0" applyProtection="0">
      <alignment vertical="center"/>
    </xf>
    <xf numFmtId="38" fontId="6" fillId="0" borderId="0" applyFont="0" applyFill="0" applyBorder="0" applyAlignment="0" applyProtection="0"/>
  </cellStyleXfs>
  <cellXfs count="28">
    <xf numFmtId="0" fontId="0" fillId="0" borderId="0" xfId="0">
      <alignment vertical="center"/>
    </xf>
    <xf numFmtId="0" fontId="10" fillId="0" borderId="0" xfId="0" applyFont="1">
      <alignment vertical="center"/>
    </xf>
    <xf numFmtId="0" fontId="10" fillId="0" borderId="0" xfId="0" applyFont="1" applyFill="1">
      <alignment vertical="center"/>
    </xf>
    <xf numFmtId="0" fontId="11" fillId="0" borderId="0" xfId="4" applyFont="1" applyFill="1" applyBorder="1" applyAlignment="1"/>
    <xf numFmtId="0" fontId="11" fillId="0" borderId="0" xfId="4" applyFont="1" applyBorder="1" applyAlignment="1"/>
    <xf numFmtId="0" fontId="12" fillId="0" borderId="0" xfId="4" applyFont="1" applyAlignment="1">
      <alignment horizontal="left"/>
    </xf>
    <xf numFmtId="14" fontId="12" fillId="4" borderId="0" xfId="4" applyNumberFormat="1" applyFont="1" applyFill="1" applyAlignment="1" applyProtection="1">
      <alignment horizontal="left"/>
      <protection locked="0"/>
    </xf>
    <xf numFmtId="0" fontId="12" fillId="0" borderId="0" xfId="4" applyFont="1"/>
    <xf numFmtId="0" fontId="11" fillId="0" borderId="0" xfId="4" applyFont="1"/>
    <xf numFmtId="0" fontId="13" fillId="0" borderId="0" xfId="0" applyFont="1">
      <alignment vertical="center"/>
    </xf>
    <xf numFmtId="0" fontId="12" fillId="0" borderId="0" xfId="4" applyFont="1" applyFill="1" applyBorder="1" applyAlignment="1"/>
    <xf numFmtId="0" fontId="11" fillId="0" borderId="0" xfId="4" applyFont="1" applyAlignment="1">
      <alignment horizontal="right"/>
    </xf>
    <xf numFmtId="0" fontId="14" fillId="3" borderId="2" xfId="2" applyFont="1" applyBorder="1" applyAlignment="1">
      <alignment horizontal="center"/>
    </xf>
    <xf numFmtId="0" fontId="12" fillId="0" borderId="2" xfId="4" applyFont="1" applyBorder="1"/>
    <xf numFmtId="38" fontId="10" fillId="4" borderId="2" xfId="7" applyFont="1" applyFill="1" applyBorder="1" applyProtection="1">
      <protection locked="0"/>
    </xf>
    <xf numFmtId="38" fontId="10" fillId="0" borderId="2" xfId="7" applyFont="1" applyBorder="1"/>
    <xf numFmtId="0" fontId="10" fillId="4" borderId="2" xfId="0" applyFont="1" applyFill="1" applyBorder="1" applyAlignment="1" applyProtection="1">
      <alignment horizontal="center" vertical="center"/>
      <protection locked="0"/>
    </xf>
    <xf numFmtId="38" fontId="10" fillId="5" borderId="3" xfId="2" applyNumberFormat="1" applyFont="1" applyFill="1" applyBorder="1" applyAlignment="1">
      <alignment horizontal="center"/>
    </xf>
    <xf numFmtId="38" fontId="10" fillId="5" borderId="4" xfId="2" applyNumberFormat="1" applyFont="1" applyFill="1" applyBorder="1" applyAlignment="1">
      <alignment horizontal="center"/>
    </xf>
    <xf numFmtId="0" fontId="9" fillId="0" borderId="0" xfId="0" applyFont="1" applyAlignment="1">
      <alignment horizontal="center" vertical="center"/>
    </xf>
    <xf numFmtId="0" fontId="11" fillId="0" borderId="0" xfId="4" applyFont="1" applyFill="1" applyAlignment="1">
      <alignment horizontal="center"/>
    </xf>
    <xf numFmtId="6" fontId="11" fillId="0" borderId="0" xfId="5" applyFont="1" applyAlignment="1">
      <alignment horizontal="right"/>
    </xf>
    <xf numFmtId="0" fontId="15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6" fillId="0" borderId="0" xfId="0" applyFont="1" applyFill="1" applyBorder="1">
      <alignment vertical="center"/>
    </xf>
    <xf numFmtId="38" fontId="16" fillId="0" borderId="0" xfId="1" applyFont="1" applyFill="1" applyBorder="1">
      <alignment vertical="center"/>
    </xf>
    <xf numFmtId="179" fontId="17" fillId="4" borderId="0" xfId="0" applyNumberFormat="1" applyFont="1" applyFill="1" applyProtection="1">
      <alignment vertical="center"/>
      <protection locked="0"/>
    </xf>
    <xf numFmtId="0" fontId="17" fillId="0" borderId="0" xfId="0" applyFont="1" applyAlignment="1">
      <alignment vertical="center"/>
    </xf>
  </cellXfs>
  <cellStyles count="8">
    <cellStyle name="アクセント 1 2" xfId="6" xr:uid="{00000000-0005-0000-0000-000001000000}"/>
    <cellStyle name="アクセント 2" xfId="2" builtinId="33"/>
    <cellStyle name="桁区切り" xfId="1" builtinId="6"/>
    <cellStyle name="桁区切り 2" xfId="7" xr:uid="{00000000-0005-0000-0000-000005000000}"/>
    <cellStyle name="見出し 1 2" xfId="3" xr:uid="{00000000-0005-0000-0000-000006000000}"/>
    <cellStyle name="通貨 2" xfId="5" xr:uid="{00000000-0005-0000-0000-000007000000}"/>
    <cellStyle name="標準" xfId="0" builtinId="0"/>
    <cellStyle name="標準 2" xfId="4" xr:uid="{00000000-0005-0000-0000-000009000000}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 P丸ゴシック体M"/>
        <family val="3"/>
        <charset val="128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 P丸ゴシック体M"/>
        <family val="3"/>
        <charset val="128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 P丸ゴシック体M"/>
        <family val="3"/>
        <charset val="128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ill>
        <patternFill patternType="none">
          <fgColor rgb="FF000000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 P丸ゴシック体M"/>
        <family val="3"/>
        <charset val="128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 P丸ゴシック体M"/>
        <family val="3"/>
        <charset val="128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 P丸ゴシック体M"/>
        <family val="3"/>
        <charset val="128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 P丸ゴシック体M"/>
        <family val="3"/>
        <charset val="128"/>
        <scheme val="none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 P丸ゴシック体M"/>
        <family val="3"/>
        <charset val="128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FEE1368-F96D-4BA4-AA3D-8821A9DD24CF}" name="テーブル1" displayName="テーブル1" ref="M1:O8" totalsRowShown="0" headerRowDxfId="9" dataDxfId="8">
  <autoFilter ref="M1:O8" xr:uid="{6D94C2D4-6A48-41BB-83A6-D3B6ECED268F}"/>
  <sortState xmlns:xlrd2="http://schemas.microsoft.com/office/spreadsheetml/2017/richdata2" ref="M2:O8">
    <sortCondition ref="M1:M8"/>
  </sortState>
  <tableColumns count="3">
    <tableColumn id="1" xr3:uid="{27E89105-EAA6-411A-BE44-C0E81D86965A}" name="商品番号" dataDxfId="5"/>
    <tableColumn id="2" xr3:uid="{6B3FEB70-378F-47EC-8EEC-CDCFEB89541D}" name="商品名" dataDxfId="7"/>
    <tableColumn id="3" xr3:uid="{9D555760-6743-42DD-B150-F9DB7E472B7B}" name="単価" dataDxfId="6" dataCellStyle="桁区切り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D9C8B88-4729-474F-8C80-6F81D579F252}" name="テーブル13" displayName="テーブル13" ref="M1:O8" totalsRowShown="0" headerRowDxfId="4" dataDxfId="3">
  <autoFilter ref="M1:O8" xr:uid="{6D94C2D4-6A48-41BB-83A6-D3B6ECED268F}">
    <filterColumn colId="0" hiddenButton="1"/>
    <filterColumn colId="1" hiddenButton="1"/>
    <filterColumn colId="2" hiddenButton="1"/>
  </autoFilter>
  <sortState xmlns:xlrd2="http://schemas.microsoft.com/office/spreadsheetml/2017/richdata2" ref="M2:O8">
    <sortCondition ref="M1:M8"/>
  </sortState>
  <tableColumns count="3">
    <tableColumn id="1" xr3:uid="{45CF05BF-BD8B-456B-8ADD-2E8630F0BC44}" name="商品番号" dataDxfId="2"/>
    <tableColumn id="2" xr3:uid="{F647742F-583D-4DA9-BDD6-EB1A4CC8832E}" name="商品名" dataDxfId="1"/>
    <tableColumn id="3" xr3:uid="{928BC36E-E44F-4394-B0CE-ED25B3C80277}" name="単価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青 II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EAC1C"/>
      </a:hlink>
      <a:folHlink>
        <a:srgbClr val="B26B0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Q16"/>
  <sheetViews>
    <sheetView showGridLines="0" zoomScaleNormal="100" workbookViewId="0">
      <selection activeCell="Q1" sqref="Q1:U1048576"/>
    </sheetView>
  </sheetViews>
  <sheetFormatPr defaultRowHeight="22.5"/>
  <cols>
    <col min="1" max="1" width="3.59765625" style="1" customWidth="1"/>
    <col min="2" max="2" width="9.09765625" style="1" customWidth="1"/>
    <col min="3" max="3" width="18.3984375" style="1" customWidth="1"/>
    <col min="4" max="4" width="14.296875" style="1" customWidth="1"/>
    <col min="5" max="5" width="8.09765625" style="1" customWidth="1"/>
    <col min="6" max="6" width="16.296875" style="1" customWidth="1"/>
    <col min="7" max="12" width="8.796875" style="1"/>
    <col min="13" max="13" width="11" style="1" customWidth="1"/>
    <col min="14" max="14" width="15" style="1" customWidth="1"/>
    <col min="15" max="15" width="9.69921875" style="1" customWidth="1"/>
    <col min="16" max="16384" width="8.796875" style="1"/>
  </cols>
  <sheetData>
    <row r="1" spans="1:17" ht="26.25" customHeight="1">
      <c r="A1" s="19" t="s">
        <v>0</v>
      </c>
      <c r="B1" s="19"/>
      <c r="C1" s="19"/>
      <c r="D1" s="19"/>
      <c r="E1" s="19"/>
      <c r="F1" s="19"/>
      <c r="M1" s="22" t="s">
        <v>12</v>
      </c>
      <c r="N1" s="22" t="s">
        <v>13</v>
      </c>
      <c r="O1" s="22" t="s">
        <v>14</v>
      </c>
    </row>
    <row r="2" spans="1:17" ht="25.5" customHeight="1">
      <c r="A2" s="27" t="s">
        <v>21</v>
      </c>
      <c r="B2" s="2"/>
      <c r="C2" s="3"/>
      <c r="D2" s="4"/>
      <c r="E2" s="5" t="s">
        <v>1</v>
      </c>
      <c r="F2" s="6">
        <v>43883</v>
      </c>
      <c r="H2" s="7"/>
      <c r="I2" s="7"/>
      <c r="M2" s="23">
        <v>501</v>
      </c>
      <c r="N2" s="24" t="s">
        <v>17</v>
      </c>
      <c r="O2" s="25">
        <v>55000</v>
      </c>
    </row>
    <row r="3" spans="1:17">
      <c r="A3" s="26">
        <v>1</v>
      </c>
      <c r="B3" s="20" t="s">
        <v>22</v>
      </c>
      <c r="C3" s="20"/>
      <c r="D3" s="8" t="s">
        <v>20</v>
      </c>
      <c r="E3" s="5"/>
      <c r="F3" s="8" t="s">
        <v>23</v>
      </c>
      <c r="M3" s="23">
        <v>502</v>
      </c>
      <c r="N3" s="24" t="s">
        <v>25</v>
      </c>
      <c r="O3" s="25">
        <v>12600</v>
      </c>
      <c r="Q3" s="9"/>
    </row>
    <row r="4" spans="1:17" ht="16.5" customHeight="1">
      <c r="B4" s="2"/>
      <c r="C4" s="10"/>
      <c r="D4" s="7"/>
      <c r="E4" s="7"/>
      <c r="F4" s="7"/>
      <c r="M4" s="23">
        <v>503</v>
      </c>
      <c r="N4" s="24" t="s">
        <v>18</v>
      </c>
      <c r="O4" s="25">
        <v>6500</v>
      </c>
      <c r="Q4" s="9"/>
    </row>
    <row r="5" spans="1:17">
      <c r="C5" s="7" t="s">
        <v>2</v>
      </c>
      <c r="D5" s="7"/>
      <c r="E5" s="7"/>
      <c r="F5" s="7"/>
      <c r="M5" s="23">
        <v>504</v>
      </c>
      <c r="N5" s="24" t="s">
        <v>19</v>
      </c>
      <c r="O5" s="25">
        <v>18500</v>
      </c>
    </row>
    <row r="6" spans="1:17">
      <c r="C6" s="11" t="s">
        <v>3</v>
      </c>
      <c r="D6" s="21" t="str">
        <f>NUMBERSTRING(F16,2)</f>
        <v>四拾四萬四阡四百</v>
      </c>
      <c r="E6" s="21"/>
      <c r="F6" s="8" t="s">
        <v>4</v>
      </c>
      <c r="M6" s="23">
        <v>505</v>
      </c>
      <c r="N6" s="24" t="s">
        <v>15</v>
      </c>
      <c r="O6" s="25">
        <v>2950</v>
      </c>
      <c r="Q6" s="9"/>
    </row>
    <row r="7" spans="1:17" ht="12.75" customHeight="1">
      <c r="C7" s="7"/>
      <c r="D7" s="7"/>
      <c r="E7" s="7"/>
      <c r="F7" s="7"/>
      <c r="M7" s="23">
        <v>506</v>
      </c>
      <c r="N7" s="24" t="s">
        <v>24</v>
      </c>
      <c r="O7" s="25">
        <v>7900</v>
      </c>
      <c r="Q7" s="9"/>
    </row>
    <row r="8" spans="1:17">
      <c r="A8"/>
      <c r="B8" s="12" t="s">
        <v>26</v>
      </c>
      <c r="C8" s="12" t="s">
        <v>5</v>
      </c>
      <c r="D8" s="12" t="s">
        <v>6</v>
      </c>
      <c r="E8" s="12" t="s">
        <v>7</v>
      </c>
      <c r="F8" s="12" t="s">
        <v>8</v>
      </c>
      <c r="M8" s="23">
        <v>507</v>
      </c>
      <c r="N8" s="24" t="s">
        <v>16</v>
      </c>
      <c r="O8" s="25">
        <v>18500</v>
      </c>
    </row>
    <row r="9" spans="1:17">
      <c r="A9"/>
      <c r="B9" s="16">
        <v>504</v>
      </c>
      <c r="C9" s="13" t="str">
        <f>IFERROR(VLOOKUP($B$9,テーブル1[],2),"")</f>
        <v>オーブン</v>
      </c>
      <c r="D9" s="13">
        <f>IFERROR(VLOOKUP($B9,テーブル1[],3),"")</f>
        <v>18500</v>
      </c>
      <c r="E9" s="14">
        <v>8</v>
      </c>
      <c r="F9" s="15">
        <f>IF(ISBLANK(E9),"",D9*E9)</f>
        <v>148000</v>
      </c>
    </row>
    <row r="10" spans="1:17">
      <c r="A10"/>
      <c r="B10" s="16">
        <v>502</v>
      </c>
      <c r="C10" s="13" t="str">
        <f>IFERROR(VLOOKUP(B10,テーブル1[],2),"")</f>
        <v>布団クリーナー</v>
      </c>
      <c r="D10" s="13">
        <f>IFERROR(VLOOKUP($B10,テーブル1[],3),"")</f>
        <v>12600</v>
      </c>
      <c r="E10" s="14">
        <v>10</v>
      </c>
      <c r="F10" s="15">
        <f t="shared" ref="F10:F13" si="0">IF(ISBLANK(E10),"",D10*E10)</f>
        <v>126000</v>
      </c>
    </row>
    <row r="11" spans="1:17">
      <c r="A11"/>
      <c r="B11" s="16">
        <v>503</v>
      </c>
      <c r="C11" s="13" t="str">
        <f>IFERROR(VLOOKUP(B11,テーブル1[],2),"")</f>
        <v>ホームベーカリー</v>
      </c>
      <c r="D11" s="13">
        <f>IFERROR(VLOOKUP($B11,テーブル1[],3),"")</f>
        <v>6500</v>
      </c>
      <c r="E11" s="14">
        <v>20</v>
      </c>
      <c r="F11" s="15">
        <f t="shared" si="0"/>
        <v>130000</v>
      </c>
    </row>
    <row r="12" spans="1:17">
      <c r="A12"/>
      <c r="B12" s="16"/>
      <c r="C12" s="13" t="str">
        <f>IFERROR(VLOOKUP(B12,テーブル1[],2),"")</f>
        <v/>
      </c>
      <c r="D12" s="13" t="str">
        <f>IFERROR(VLOOKUP($B12,テーブル1[],3),"")</f>
        <v/>
      </c>
      <c r="E12" s="14"/>
      <c r="F12" s="15" t="str">
        <f t="shared" si="0"/>
        <v/>
      </c>
    </row>
    <row r="13" spans="1:17">
      <c r="A13"/>
      <c r="B13" s="16"/>
      <c r="C13" s="13" t="str">
        <f>IFERROR(VLOOKUP(B13,テーブル1[],2),"")</f>
        <v/>
      </c>
      <c r="D13" s="13" t="str">
        <f>IFERROR(VLOOKUP($B13,テーブル1[],3),"")</f>
        <v/>
      </c>
      <c r="E13" s="14"/>
      <c r="F13" s="15" t="str">
        <f t="shared" si="0"/>
        <v/>
      </c>
    </row>
    <row r="14" spans="1:17">
      <c r="A14"/>
      <c r="C14" s="7"/>
      <c r="D14" s="17" t="s">
        <v>9</v>
      </c>
      <c r="E14" s="18"/>
      <c r="F14" s="15">
        <f>IF(ISBLANK(E9),"",SUM(F9:F13))</f>
        <v>404000</v>
      </c>
    </row>
    <row r="15" spans="1:17">
      <c r="A15"/>
      <c r="C15" s="7"/>
      <c r="D15" s="17" t="s">
        <v>10</v>
      </c>
      <c r="E15" s="18"/>
      <c r="F15" s="15">
        <f>IF(ISBLANK(E9),"",F14*0.1)</f>
        <v>40400</v>
      </c>
    </row>
    <row r="16" spans="1:17">
      <c r="A16"/>
      <c r="C16" s="7"/>
      <c r="D16" s="17" t="s">
        <v>11</v>
      </c>
      <c r="E16" s="18"/>
      <c r="F16" s="15">
        <f>IF(ISBLANK(E9),"",F14+F15)</f>
        <v>444400</v>
      </c>
    </row>
  </sheetData>
  <sheetProtection selectLockedCells="1"/>
  <mergeCells count="6">
    <mergeCell ref="D14:E14"/>
    <mergeCell ref="D15:E15"/>
    <mergeCell ref="D16:E16"/>
    <mergeCell ref="A1:F1"/>
    <mergeCell ref="B3:C3"/>
    <mergeCell ref="D6:E6"/>
  </mergeCells>
  <phoneticPr fontId="5"/>
  <dataValidations count="1">
    <dataValidation type="list" allowBlank="1" showInputMessage="1" showErrorMessage="1" sqref="B9:B13" xr:uid="{FDC6CD4A-49CE-44C2-8012-B4ECF840C2B8}">
      <formula1>product_no</formula1>
    </dataValidation>
  </dataValidations>
  <pageMargins left="0.7" right="0.7" top="0.75" bottom="0.75" header="0.3" footer="0.3"/>
  <pageSetup paperSize="9" orientation="portrait" horizontalDpi="4294967293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DE3B9F-E7A0-4CDB-B6DE-3ADF7195535C}">
  <dimension ref="A1:Q16"/>
  <sheetViews>
    <sheetView showGridLines="0" tabSelected="1" zoomScaleNormal="100" workbookViewId="0">
      <selection activeCell="F2" sqref="F2"/>
    </sheetView>
  </sheetViews>
  <sheetFormatPr defaultRowHeight="22.5"/>
  <cols>
    <col min="1" max="1" width="3.59765625" style="1" customWidth="1"/>
    <col min="2" max="2" width="9.09765625" style="1" customWidth="1"/>
    <col min="3" max="3" width="18.3984375" style="1" customWidth="1"/>
    <col min="4" max="4" width="14.296875" style="1" customWidth="1"/>
    <col min="5" max="5" width="8.09765625" style="1" customWidth="1"/>
    <col min="6" max="6" width="16.296875" style="1" customWidth="1"/>
    <col min="7" max="16" width="11.8984375" style="1" customWidth="1"/>
    <col min="17" max="16384" width="8.796875" style="1"/>
  </cols>
  <sheetData>
    <row r="1" spans="1:17" ht="26.25" customHeight="1">
      <c r="A1" s="19" t="s">
        <v>0</v>
      </c>
      <c r="B1" s="19"/>
      <c r="C1" s="19"/>
      <c r="D1" s="19"/>
      <c r="E1" s="19"/>
      <c r="F1" s="19"/>
      <c r="M1" s="22" t="s">
        <v>12</v>
      </c>
      <c r="N1" s="22" t="s">
        <v>13</v>
      </c>
      <c r="O1" s="22" t="s">
        <v>14</v>
      </c>
    </row>
    <row r="2" spans="1:17" ht="25.5" customHeight="1">
      <c r="A2" s="27" t="s">
        <v>21</v>
      </c>
      <c r="B2" s="2"/>
      <c r="C2" s="3"/>
      <c r="D2" s="4"/>
      <c r="E2" s="5" t="s">
        <v>1</v>
      </c>
      <c r="F2" s="6">
        <v>43883</v>
      </c>
      <c r="H2" s="7"/>
      <c r="I2" s="7"/>
      <c r="M2" s="23">
        <v>501</v>
      </c>
      <c r="N2" s="24" t="s">
        <v>17</v>
      </c>
      <c r="O2" s="25">
        <v>55000</v>
      </c>
    </row>
    <row r="3" spans="1:17">
      <c r="A3" s="26">
        <v>1</v>
      </c>
      <c r="B3" s="20" t="s">
        <v>22</v>
      </c>
      <c r="C3" s="20"/>
      <c r="D3" s="8" t="s">
        <v>20</v>
      </c>
      <c r="E3" s="5"/>
      <c r="F3" s="8" t="s">
        <v>23</v>
      </c>
      <c r="M3" s="23">
        <v>502</v>
      </c>
      <c r="N3" s="24" t="s">
        <v>25</v>
      </c>
      <c r="O3" s="25">
        <v>12600</v>
      </c>
      <c r="Q3" s="9"/>
    </row>
    <row r="4" spans="1:17" ht="16.5" customHeight="1">
      <c r="B4" s="2"/>
      <c r="C4" s="10"/>
      <c r="D4" s="7"/>
      <c r="E4" s="7"/>
      <c r="F4" s="7"/>
      <c r="M4" s="23">
        <v>503</v>
      </c>
      <c r="N4" s="24" t="s">
        <v>18</v>
      </c>
      <c r="O4" s="25">
        <v>6500</v>
      </c>
      <c r="Q4" s="9"/>
    </row>
    <row r="5" spans="1:17">
      <c r="C5" s="7" t="s">
        <v>2</v>
      </c>
      <c r="D5" s="7"/>
      <c r="E5" s="7"/>
      <c r="F5" s="7"/>
      <c r="M5" s="23">
        <v>504</v>
      </c>
      <c r="N5" s="24" t="s">
        <v>19</v>
      </c>
      <c r="O5" s="25">
        <v>18500</v>
      </c>
    </row>
    <row r="6" spans="1:17">
      <c r="C6" s="11" t="s">
        <v>3</v>
      </c>
      <c r="D6" s="21" t="str">
        <f>NUMBERSTRING(F16,2)</f>
        <v>弐拾八萬六阡参百参拾</v>
      </c>
      <c r="E6" s="21"/>
      <c r="F6" s="8" t="s">
        <v>4</v>
      </c>
      <c r="M6" s="23">
        <v>505</v>
      </c>
      <c r="N6" s="24" t="s">
        <v>15</v>
      </c>
      <c r="O6" s="25">
        <v>2950</v>
      </c>
      <c r="Q6" s="9"/>
    </row>
    <row r="7" spans="1:17" ht="12.75" customHeight="1">
      <c r="C7" s="7"/>
      <c r="D7" s="7"/>
      <c r="E7" s="7"/>
      <c r="F7" s="7"/>
      <c r="M7" s="23">
        <v>506</v>
      </c>
      <c r="N7" s="24" t="s">
        <v>24</v>
      </c>
      <c r="O7" s="25">
        <v>7900</v>
      </c>
      <c r="Q7" s="9"/>
    </row>
    <row r="8" spans="1:17">
      <c r="A8"/>
      <c r="B8" s="12" t="s">
        <v>26</v>
      </c>
      <c r="C8" s="12" t="s">
        <v>5</v>
      </c>
      <c r="D8" s="12" t="s">
        <v>6</v>
      </c>
      <c r="E8" s="12" t="s">
        <v>7</v>
      </c>
      <c r="F8" s="12" t="s">
        <v>8</v>
      </c>
      <c r="M8" s="23">
        <v>507</v>
      </c>
      <c r="N8" s="24" t="s">
        <v>16</v>
      </c>
      <c r="O8" s="25">
        <v>18500</v>
      </c>
    </row>
    <row r="9" spans="1:17">
      <c r="A9"/>
      <c r="B9" s="16">
        <v>505</v>
      </c>
      <c r="C9" s="13" t="str">
        <f>IFERROR(VLOOKUP($B$9,テーブル13[],2),"")</f>
        <v>浄水器</v>
      </c>
      <c r="D9" s="13">
        <f>IFERROR(VLOOKUP($B9,テーブル13[],3),"")</f>
        <v>2950</v>
      </c>
      <c r="E9" s="14">
        <v>10</v>
      </c>
      <c r="F9" s="15">
        <f>IF(ISBLANK(E9),"",D9*E9)</f>
        <v>29500</v>
      </c>
    </row>
    <row r="10" spans="1:17">
      <c r="A10"/>
      <c r="B10" s="16">
        <v>502</v>
      </c>
      <c r="C10" s="13" t="str">
        <f>IFERROR(VLOOKUP(B10,テーブル13[],2),"")</f>
        <v>布団クリーナー</v>
      </c>
      <c r="D10" s="13">
        <f>IFERROR(VLOOKUP($B10,テーブル13[],3),"")</f>
        <v>12600</v>
      </c>
      <c r="E10" s="14">
        <v>8</v>
      </c>
      <c r="F10" s="15">
        <f t="shared" ref="F10:F13" si="0">IF(ISBLANK(E10),"",D10*E10)</f>
        <v>100800</v>
      </c>
    </row>
    <row r="11" spans="1:17">
      <c r="A11"/>
      <c r="B11" s="16">
        <v>503</v>
      </c>
      <c r="C11" s="13" t="str">
        <f>IFERROR(VLOOKUP(B11,テーブル13[],2),"")</f>
        <v>ホームベーカリー</v>
      </c>
      <c r="D11" s="13">
        <f>IFERROR(VLOOKUP($B11,テーブル13[],3),"")</f>
        <v>6500</v>
      </c>
      <c r="E11" s="14">
        <v>20</v>
      </c>
      <c r="F11" s="15">
        <f t="shared" si="0"/>
        <v>130000</v>
      </c>
    </row>
    <row r="12" spans="1:17">
      <c r="A12"/>
      <c r="B12" s="16"/>
      <c r="C12" s="13" t="str">
        <f>IFERROR(VLOOKUP(B12,テーブル13[],2),"")</f>
        <v/>
      </c>
      <c r="D12" s="13" t="str">
        <f>IFERROR(VLOOKUP($B12,テーブル13[],3),"")</f>
        <v/>
      </c>
      <c r="E12" s="14"/>
      <c r="F12" s="15" t="str">
        <f t="shared" si="0"/>
        <v/>
      </c>
    </row>
    <row r="13" spans="1:17">
      <c r="A13"/>
      <c r="B13" s="16"/>
      <c r="C13" s="13" t="str">
        <f>IFERROR(VLOOKUP(B13,テーブル13[],2),"")</f>
        <v/>
      </c>
      <c r="D13" s="13" t="str">
        <f>IFERROR(VLOOKUP($B13,テーブル13[],3),"")</f>
        <v/>
      </c>
      <c r="E13" s="14"/>
      <c r="F13" s="15" t="str">
        <f t="shared" si="0"/>
        <v/>
      </c>
    </row>
    <row r="14" spans="1:17">
      <c r="A14"/>
      <c r="C14" s="7"/>
      <c r="D14" s="17" t="s">
        <v>9</v>
      </c>
      <c r="E14" s="18"/>
      <c r="F14" s="15">
        <f>IF(ISBLANK(E9),"",SUM(F9:F13))</f>
        <v>260300</v>
      </c>
    </row>
    <row r="15" spans="1:17">
      <c r="A15"/>
      <c r="C15" s="7"/>
      <c r="D15" s="17" t="s">
        <v>10</v>
      </c>
      <c r="E15" s="18"/>
      <c r="F15" s="15">
        <f>IF(ISBLANK(E9),"",F14*0.1)</f>
        <v>26030</v>
      </c>
    </row>
    <row r="16" spans="1:17">
      <c r="A16"/>
      <c r="C16" s="7"/>
      <c r="D16" s="17" t="s">
        <v>11</v>
      </c>
      <c r="E16" s="18"/>
      <c r="F16" s="15">
        <f>IF(ISBLANK(E9),"",F14+F15)</f>
        <v>286330</v>
      </c>
    </row>
  </sheetData>
  <sheetProtection selectLockedCells="1"/>
  <mergeCells count="6">
    <mergeCell ref="A1:F1"/>
    <mergeCell ref="B3:C3"/>
    <mergeCell ref="D6:E6"/>
    <mergeCell ref="D14:E14"/>
    <mergeCell ref="D15:E15"/>
    <mergeCell ref="D16:E16"/>
  </mergeCells>
  <phoneticPr fontId="4"/>
  <dataValidations count="1">
    <dataValidation type="list" allowBlank="1" showInputMessage="1" showErrorMessage="1" sqref="B9:B13" xr:uid="{A975A0FF-5577-4454-8250-A1F91A67EE8C}">
      <formula1>product_no</formula1>
    </dataValidation>
  </dataValidations>
  <pageMargins left="0.7" right="0.7" top="0.75" bottom="0.75" header="0.3" footer="0.3"/>
  <pageSetup paperSize="9" orientation="portrait" horizontalDpi="4294967293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OFFロックされたセル範囲の選択</vt:lpstr>
      <vt:lpstr>シートの保護する</vt:lpstr>
      <vt:lpstr>シートの保護する!product_no</vt:lpstr>
      <vt:lpstr>product_no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Y.Y</cp:lastModifiedBy>
  <dcterms:created xsi:type="dcterms:W3CDTF">2016-02-25T07:33:42Z</dcterms:created>
  <dcterms:modified xsi:type="dcterms:W3CDTF">2020-08-07T04:49:26Z</dcterms:modified>
</cp:coreProperties>
</file>