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1570" windowHeight="8505"/>
  </bookViews>
  <sheets>
    <sheet name="見積書" sheetId="1" r:id="rId1"/>
    <sheet name="Tシャツ" sheetId="2" r:id="rId2"/>
    <sheet name="コート" sheetId="3" r:id="rId3"/>
    <sheet name="見積書 (2)" sheetId="4" r:id="rId4"/>
  </sheets>
  <externalReferences>
    <externalReference r:id="rId5"/>
  </externalReferences>
  <definedNames>
    <definedName name="Tシャツ" comment="Tシャツ、トレーナー">Tシャツ!$A$2:$C$15</definedName>
    <definedName name="コート" comment="コート、ジャンバー">コート!$A$2:$C$15</definedName>
    <definedName name="分類" localSheetId="3">'見積書 (2)'!$H$11:$I$13</definedName>
    <definedName name="分類">見積書!$H$11:$I$13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4" l="1"/>
  <c r="C11" i="4"/>
  <c r="C13" i="4"/>
  <c r="C14" i="4"/>
  <c r="B11" i="4"/>
  <c r="B12" i="4"/>
  <c r="B13" i="4"/>
  <c r="B14" i="4"/>
  <c r="E16" i="4"/>
  <c r="C16" i="4"/>
  <c r="B16" i="4"/>
  <c r="E15" i="4"/>
  <c r="C15" i="4"/>
  <c r="B15" i="4"/>
  <c r="E14" i="4"/>
  <c r="E13" i="4"/>
  <c r="E12" i="4"/>
  <c r="E11" i="4"/>
  <c r="C8" i="4"/>
  <c r="F1" i="4"/>
  <c r="F1" i="1"/>
  <c r="E16" i="1"/>
  <c r="C16" i="1"/>
  <c r="B16" i="1"/>
  <c r="E15" i="1"/>
  <c r="C15" i="1"/>
  <c r="B15" i="1"/>
  <c r="C13" i="1"/>
  <c r="C14" i="1"/>
  <c r="C12" i="1"/>
  <c r="B13" i="1"/>
  <c r="B14" i="1"/>
  <c r="B12" i="1"/>
  <c r="C11" i="1"/>
  <c r="B11" i="1"/>
  <c r="E14" i="1" l="1"/>
  <c r="E13" i="1"/>
  <c r="E12" i="1"/>
  <c r="E11" i="1"/>
  <c r="E17" i="4"/>
  <c r="E17" i="1" l="1"/>
  <c r="E18" i="1" l="1"/>
  <c r="E19" i="1" s="1"/>
  <c r="C8" i="1" s="1"/>
</calcChain>
</file>

<file path=xl/sharedStrings.xml><?xml version="1.0" encoding="utf-8"?>
<sst xmlns="http://schemas.openxmlformats.org/spreadsheetml/2006/main" count="118" uniqueCount="89">
  <si>
    <t>御見積書</t>
    <rPh sb="0" eb="1">
      <t>オン</t>
    </rPh>
    <rPh sb="1" eb="4">
      <t>ミツモリショ</t>
    </rPh>
    <phoneticPr fontId="2"/>
  </si>
  <si>
    <t>御中</t>
    <rPh sb="0" eb="2">
      <t>オンチュウ</t>
    </rPh>
    <phoneticPr fontId="2"/>
  </si>
  <si>
    <t>下記のとおり御見積申し上げます。</t>
    <rPh sb="0" eb="2">
      <t>カキ</t>
    </rPh>
    <rPh sb="6" eb="9">
      <t>オミツモリ</t>
    </rPh>
    <rPh sb="9" eb="12">
      <t>モウシア</t>
    </rPh>
    <phoneticPr fontId="2"/>
  </si>
  <si>
    <t>コード</t>
  </si>
  <si>
    <t>合計金額</t>
  </si>
  <si>
    <t>（消費税込み）</t>
  </si>
  <si>
    <t>品　　名</t>
  </si>
  <si>
    <t>単　価</t>
  </si>
  <si>
    <t>数　量</t>
  </si>
  <si>
    <t>金　額</t>
  </si>
  <si>
    <t>備　考</t>
  </si>
  <si>
    <t>小　　　 計</t>
  </si>
  <si>
    <t>消　費　税</t>
  </si>
  <si>
    <t>合　　 　計</t>
  </si>
  <si>
    <t>T1308N-1001</t>
    <phoneticPr fontId="3"/>
  </si>
  <si>
    <t>T1308N-1003</t>
  </si>
  <si>
    <t>T1308N-1003</t>
    <phoneticPr fontId="3"/>
  </si>
  <si>
    <t>商品コード</t>
    <rPh sb="0" eb="2">
      <t>ショウヒン</t>
    </rPh>
    <phoneticPr fontId="4"/>
  </si>
  <si>
    <t>商品名</t>
  </si>
  <si>
    <t>単価</t>
    <phoneticPr fontId="4"/>
  </si>
  <si>
    <t>T1308N-1002</t>
  </si>
  <si>
    <t>T1308N-1004</t>
  </si>
  <si>
    <t>T1308N-1005</t>
  </si>
  <si>
    <t>T1308N-1006</t>
  </si>
  <si>
    <t>T1308N-1007</t>
  </si>
  <si>
    <t>T1308N-1008</t>
  </si>
  <si>
    <t>T1308N-1009</t>
  </si>
  <si>
    <t>T1308N-2001</t>
    <phoneticPr fontId="3"/>
  </si>
  <si>
    <t>ラウンドネックＴシャツ</t>
    <phoneticPr fontId="4"/>
  </si>
  <si>
    <t>ドルマンベーシックTシャツ</t>
    <phoneticPr fontId="4"/>
  </si>
  <si>
    <t>UネックTシャツ</t>
    <phoneticPr fontId="4"/>
  </si>
  <si>
    <t>カジュアルTシャツ</t>
    <phoneticPr fontId="4"/>
  </si>
  <si>
    <t>クシュクシュTシャツ</t>
    <phoneticPr fontId="4"/>
  </si>
  <si>
    <t>フィットラウンドTシャツ</t>
    <phoneticPr fontId="4"/>
  </si>
  <si>
    <t>ゆるロングTシャツ</t>
    <phoneticPr fontId="4"/>
  </si>
  <si>
    <t>レースハイネックTシャツ</t>
    <phoneticPr fontId="4"/>
  </si>
  <si>
    <t>VネックTシャツ</t>
    <phoneticPr fontId="4"/>
  </si>
  <si>
    <t>T1308N-2002</t>
  </si>
  <si>
    <t>T1308N-2003</t>
  </si>
  <si>
    <t>T1308N-2004</t>
  </si>
  <si>
    <t>T1308N-2005</t>
  </si>
  <si>
    <t>もこもこトレーナー</t>
    <phoneticPr fontId="4"/>
  </si>
  <si>
    <t>スウエットトレーナー</t>
    <phoneticPr fontId="3"/>
  </si>
  <si>
    <t>あったかトレーナー</t>
    <phoneticPr fontId="3"/>
  </si>
  <si>
    <t>チュニックトレーナー</t>
    <phoneticPr fontId="3"/>
  </si>
  <si>
    <t>起毛トレーナー</t>
    <rPh sb="0" eb="2">
      <t>キモウ</t>
    </rPh>
    <phoneticPr fontId="3"/>
  </si>
  <si>
    <t>C1308N-1001</t>
    <phoneticPr fontId="3"/>
  </si>
  <si>
    <t>C1308N-1002</t>
  </si>
  <si>
    <t>C1308N-1003</t>
  </si>
  <si>
    <t>C1308N-1004</t>
  </si>
  <si>
    <t>C1308N-1005</t>
  </si>
  <si>
    <t>C1308N-1006</t>
  </si>
  <si>
    <t>C1308N-1007</t>
  </si>
  <si>
    <t>C1308N-1008</t>
  </si>
  <si>
    <t>C1308N-1009</t>
  </si>
  <si>
    <t>C1308N-2010</t>
    <phoneticPr fontId="3"/>
  </si>
  <si>
    <t>C1308N-2011</t>
  </si>
  <si>
    <t>C1308N-2012</t>
  </si>
  <si>
    <t>C1308N-2013</t>
  </si>
  <si>
    <t>C1308N-2014</t>
  </si>
  <si>
    <t>ラウンドネックコート</t>
  </si>
  <si>
    <t>ドルマンベーシックコート</t>
  </si>
  <si>
    <t>カジュアルコート</t>
  </si>
  <si>
    <t>フィットラウンドコート</t>
  </si>
  <si>
    <t>Vネックコート</t>
  </si>
  <si>
    <t>もこもこジャンバー</t>
  </si>
  <si>
    <t>スウエットジャンバー</t>
  </si>
  <si>
    <t>Aラインコート</t>
    <phoneticPr fontId="3"/>
  </si>
  <si>
    <t>ファー付きコート</t>
    <rPh sb="3" eb="4">
      <t>ツ</t>
    </rPh>
    <phoneticPr fontId="3"/>
  </si>
  <si>
    <t>防寒ロングコート</t>
    <rPh sb="0" eb="2">
      <t>ボウカン</t>
    </rPh>
    <phoneticPr fontId="3"/>
  </si>
  <si>
    <t>フェザータッチコート</t>
    <phoneticPr fontId="3"/>
  </si>
  <si>
    <t>ダウンジャケット</t>
    <phoneticPr fontId="3"/>
  </si>
  <si>
    <t>ミリタリージャケット</t>
    <phoneticPr fontId="3"/>
  </si>
  <si>
    <t>ここだね衣料株式会社</t>
    <rPh sb="4" eb="6">
      <t>イリョウ</t>
    </rPh>
    <rPh sb="6" eb="10">
      <t>カブシキガイシャ</t>
    </rPh>
    <phoneticPr fontId="2"/>
  </si>
  <si>
    <t>コテンショップ</t>
    <phoneticPr fontId="2"/>
  </si>
  <si>
    <t>C1308N-1004</t>
    <phoneticPr fontId="3"/>
  </si>
  <si>
    <t>C1308N-1005</t>
    <phoneticPr fontId="3"/>
  </si>
  <si>
    <t>商品分類</t>
  </si>
  <si>
    <t>範囲</t>
  </si>
  <si>
    <t>T</t>
    <phoneticPr fontId="3"/>
  </si>
  <si>
    <t>C</t>
    <phoneticPr fontId="3"/>
  </si>
  <si>
    <t>TEL　---------</t>
    <phoneticPr fontId="3"/>
  </si>
  <si>
    <t>Tシャツ</t>
    <phoneticPr fontId="3"/>
  </si>
  <si>
    <t>コート</t>
    <phoneticPr fontId="3"/>
  </si>
  <si>
    <t>G</t>
    <phoneticPr fontId="3"/>
  </si>
  <si>
    <t>ジーンズ</t>
    <phoneticPr fontId="3"/>
  </si>
  <si>
    <t>コード表</t>
    <rPh sb="3" eb="4">
      <t>ヒョウ</t>
    </rPh>
    <phoneticPr fontId="3"/>
  </si>
  <si>
    <t>キーを取り出す</t>
    <rPh sb="3" eb="4">
      <t>ト</t>
    </rPh>
    <rPh sb="5" eb="6">
      <t>ダ</t>
    </rPh>
    <phoneticPr fontId="3"/>
  </si>
  <si>
    <t>参照表を決める</t>
    <rPh sb="0" eb="3">
      <t>サンショウヒョウ</t>
    </rPh>
    <rPh sb="4" eb="5">
      <t>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</si>
</sst>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[$-411]ggge&quot;年&quot;m&quot;月&quot;d&quot;日&quot;;@"/>
  </numFmts>
  <fonts count="8" x14ac:knownFonts="1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4"/>
      <color theme="1"/>
      <name val="メイリオ"/>
      <family val="3"/>
      <charset val="128"/>
    </font>
    <font>
      <sz val="11"/>
      <color theme="1"/>
      <name val="Meiryo UI"/>
      <family val="3"/>
      <charset val="128"/>
    </font>
    <font>
      <b/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8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178" fontId="0" fillId="0" borderId="0" xfId="0" applyNumberFormat="1" applyAlignment="1"/>
    <xf numFmtId="0" fontId="0" fillId="3" borderId="0" xfId="0" applyFill="1">
      <alignment vertical="center"/>
    </xf>
    <xf numFmtId="0" fontId="5" fillId="4" borderId="0" xfId="0" applyFont="1" applyFill="1" applyAlignment="1">
      <alignment horizontal="center"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/>
    <xf numFmtId="0" fontId="6" fillId="0" borderId="2" xfId="0" applyNumberFormat="1" applyFont="1" applyFill="1" applyBorder="1" applyAlignment="1">
      <alignment horizontal="left"/>
    </xf>
    <xf numFmtId="38" fontId="6" fillId="0" borderId="2" xfId="1" applyNumberFormat="1" applyFont="1" applyFill="1" applyBorder="1" applyAlignment="1"/>
    <xf numFmtId="38" fontId="0" fillId="0" borderId="2" xfId="1" applyFont="1" applyBorder="1">
      <alignment vertical="center"/>
    </xf>
    <xf numFmtId="38" fontId="0" fillId="0" borderId="0" xfId="1" applyFont="1">
      <alignment vertical="center"/>
    </xf>
    <xf numFmtId="38" fontId="0" fillId="0" borderId="3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_samples/Excel2007/&#12391;&#12365;&#12427;Excel%202007%20&#38306;&#25968;&#32232;%20Windows%20Vista&#23550;&#24540;/&#31532;3&#31456;/&#12524;&#12483;&#12473;&#12531;18-&#35211;&#31309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書1"/>
      <sheetName val="コード表"/>
    </sheetNames>
    <sheetDataSet>
      <sheetData sheetId="0" refreshError="1"/>
      <sheetData sheetId="1">
        <row r="2">
          <cell r="A2">
            <v>1001</v>
          </cell>
          <cell r="B2" t="str">
            <v>Ｔシャツ</v>
          </cell>
          <cell r="C2">
            <v>2980</v>
          </cell>
        </row>
        <row r="3">
          <cell r="A3">
            <v>1002</v>
          </cell>
          <cell r="B3" t="str">
            <v>ポロシャツ</v>
          </cell>
          <cell r="C3">
            <v>4780</v>
          </cell>
        </row>
        <row r="4">
          <cell r="A4">
            <v>1003</v>
          </cell>
          <cell r="B4" t="str">
            <v>トレーナー</v>
          </cell>
          <cell r="C4">
            <v>6880</v>
          </cell>
        </row>
        <row r="5">
          <cell r="A5">
            <v>1004</v>
          </cell>
          <cell r="B5" t="str">
            <v>セーター</v>
          </cell>
          <cell r="C5">
            <v>9800</v>
          </cell>
        </row>
        <row r="6">
          <cell r="A6">
            <v>1005</v>
          </cell>
          <cell r="B6" t="str">
            <v>ジーパン</v>
          </cell>
          <cell r="C6">
            <v>6800</v>
          </cell>
        </row>
        <row r="7">
          <cell r="A7">
            <v>1006</v>
          </cell>
          <cell r="B7" t="str">
            <v>コットンパンツ</v>
          </cell>
          <cell r="C7">
            <v>8900</v>
          </cell>
        </row>
        <row r="8">
          <cell r="A8">
            <v>1007</v>
          </cell>
          <cell r="B8" t="str">
            <v>ダウンジャケット</v>
          </cell>
          <cell r="C8">
            <v>12000</v>
          </cell>
        </row>
        <row r="9">
          <cell r="A9">
            <v>1008</v>
          </cell>
          <cell r="B9" t="str">
            <v>コート</v>
          </cell>
          <cell r="C9">
            <v>18000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topLeftCell="A8" workbookViewId="0">
      <selection activeCell="C23" sqref="C23"/>
    </sheetView>
  </sheetViews>
  <sheetFormatPr defaultRowHeight="19.5" x14ac:dyDescent="0.45"/>
  <cols>
    <col min="1" max="1" width="11.796875" customWidth="1"/>
    <col min="2" max="2" width="19" customWidth="1"/>
    <col min="4" max="4" width="4.796875" customWidth="1"/>
    <col min="6" max="6" width="17.19921875" customWidth="1"/>
  </cols>
  <sheetData>
    <row r="1" spans="1:9" x14ac:dyDescent="0.45">
      <c r="F1" s="1">
        <f ca="1">TODAY()</f>
        <v>41607</v>
      </c>
    </row>
    <row r="2" spans="1:9" ht="22.5" x14ac:dyDescent="0.45">
      <c r="A2" s="3" t="s">
        <v>0</v>
      </c>
      <c r="B2" s="3"/>
      <c r="C2" s="3"/>
      <c r="D2" s="3"/>
      <c r="E2" s="3"/>
      <c r="F2" s="3"/>
    </row>
    <row r="4" spans="1:9" ht="20.25" thickBot="1" x14ac:dyDescent="0.5">
      <c r="A4" s="5" t="s">
        <v>74</v>
      </c>
      <c r="B4" s="5"/>
      <c r="C4" s="5" t="s">
        <v>1</v>
      </c>
      <c r="F4" t="s">
        <v>73</v>
      </c>
    </row>
    <row r="5" spans="1:9" x14ac:dyDescent="0.45">
      <c r="F5" t="s">
        <v>81</v>
      </c>
    </row>
    <row r="6" spans="1:9" x14ac:dyDescent="0.45">
      <c r="A6" t="s">
        <v>2</v>
      </c>
    </row>
    <row r="8" spans="1:9" x14ac:dyDescent="0.45">
      <c r="A8" s="6" t="s">
        <v>4</v>
      </c>
      <c r="B8" s="6"/>
      <c r="C8" s="14">
        <f ca="1">E19</f>
        <v>45024</v>
      </c>
      <c r="D8" s="14"/>
      <c r="E8" s="14"/>
      <c r="F8" s="6" t="s">
        <v>5</v>
      </c>
    </row>
    <row r="10" spans="1:9" x14ac:dyDescent="0.45">
      <c r="A10" s="2" t="s">
        <v>3</v>
      </c>
      <c r="B10" s="2" t="s">
        <v>6</v>
      </c>
      <c r="C10" s="2" t="s">
        <v>7</v>
      </c>
      <c r="D10" s="2" t="s">
        <v>8</v>
      </c>
      <c r="E10" s="2" t="s">
        <v>9</v>
      </c>
      <c r="F10" s="2" t="s">
        <v>10</v>
      </c>
      <c r="H10" s="4" t="s">
        <v>77</v>
      </c>
      <c r="I10" s="4" t="s">
        <v>86</v>
      </c>
    </row>
    <row r="11" spans="1:9" x14ac:dyDescent="0.45">
      <c r="A11" s="4" t="s">
        <v>14</v>
      </c>
      <c r="B11" s="4" t="str">
        <f ca="1">VLOOKUP($A11,INDIRECT(VLOOKUP(LEFT($A11,1),分類,2,0)),2)</f>
        <v>ラウンドネックＴシャツ</v>
      </c>
      <c r="C11" s="12">
        <f ca="1">VLOOKUP($A11,INDIRECT(VLOOKUP(LEFT($A11,1),分類,2,0)),3)</f>
        <v>1995</v>
      </c>
      <c r="D11" s="4">
        <v>3</v>
      </c>
      <c r="E11" s="12">
        <f t="shared" ref="E11:E16" ca="1" si="0">IF(D11="","",C11*D11)</f>
        <v>5985</v>
      </c>
      <c r="F11" s="4"/>
      <c r="H11" s="4" t="s">
        <v>80</v>
      </c>
      <c r="I11" s="4" t="s">
        <v>83</v>
      </c>
    </row>
    <row r="12" spans="1:9" x14ac:dyDescent="0.45">
      <c r="A12" s="4" t="s">
        <v>16</v>
      </c>
      <c r="B12" s="4" t="str">
        <f ca="1">VLOOKUP($A12,INDIRECT(VLOOKUP(LEFT($A12,1),分類,2,0)),2)</f>
        <v>UネックTシャツ</v>
      </c>
      <c r="C12" s="12">
        <f ca="1">VLOOKUP($A12,INDIRECT(VLOOKUP(LEFT($A12,1),分類,2,0)),3)</f>
        <v>1500</v>
      </c>
      <c r="D12" s="4">
        <v>2</v>
      </c>
      <c r="E12" s="12">
        <f t="shared" ca="1" si="0"/>
        <v>3000</v>
      </c>
      <c r="F12" s="4"/>
      <c r="H12" s="4" t="s">
        <v>79</v>
      </c>
      <c r="I12" s="4" t="s">
        <v>82</v>
      </c>
    </row>
    <row r="13" spans="1:9" x14ac:dyDescent="0.45">
      <c r="A13" s="4" t="s">
        <v>75</v>
      </c>
      <c r="B13" s="4" t="str">
        <f ca="1">VLOOKUP($A13,INDIRECT(VLOOKUP(LEFT($A13,1),分類,2,0)),2)</f>
        <v>カジュアルコート</v>
      </c>
      <c r="C13" s="12">
        <f ca="1">VLOOKUP($A13,INDIRECT(VLOOKUP(LEFT($A13,1),分類,2,0)),3)</f>
        <v>12800</v>
      </c>
      <c r="D13" s="4">
        <v>2</v>
      </c>
      <c r="E13" s="12">
        <f t="shared" ca="1" si="0"/>
        <v>25600</v>
      </c>
      <c r="F13" s="4"/>
      <c r="H13" s="4" t="s">
        <v>84</v>
      </c>
      <c r="I13" s="4" t="s">
        <v>85</v>
      </c>
    </row>
    <row r="14" spans="1:9" x14ac:dyDescent="0.45">
      <c r="A14" s="4" t="s">
        <v>76</v>
      </c>
      <c r="B14" s="4" t="str">
        <f ca="1">VLOOKUP($A14,INDIRECT(VLOOKUP(LEFT($A14,1),分類,2,0)),2)</f>
        <v>ファー付きコート</v>
      </c>
      <c r="C14" s="12">
        <f ca="1">VLOOKUP($A14,INDIRECT(VLOOKUP(LEFT($A14,1),分類,2,0)),3)</f>
        <v>8295</v>
      </c>
      <c r="D14" s="4">
        <v>1</v>
      </c>
      <c r="E14" s="12">
        <f t="shared" ca="1" si="0"/>
        <v>8295</v>
      </c>
      <c r="F14" s="4"/>
    </row>
    <row r="15" spans="1:9" x14ac:dyDescent="0.45">
      <c r="A15" s="4"/>
      <c r="B15" s="4" t="str">
        <f>IFERROR(VLOOKUP(A15,[1]コード表!$A$2:$C$9,2,0),"")</f>
        <v/>
      </c>
      <c r="C15" s="12" t="str">
        <f>IFERROR(VLOOKUP(A15,[1]コード表!$A$2:$C$9,3,0),"")</f>
        <v/>
      </c>
      <c r="D15" s="4"/>
      <c r="E15" s="12" t="str">
        <f t="shared" si="0"/>
        <v/>
      </c>
      <c r="F15" s="4"/>
    </row>
    <row r="16" spans="1:9" x14ac:dyDescent="0.45">
      <c r="A16" s="4"/>
      <c r="B16" s="4" t="str">
        <f>IFERROR(VLOOKUP(A16,[1]コード表!$A$2:$C$9,2,0),"")</f>
        <v/>
      </c>
      <c r="C16" s="12" t="str">
        <f>IFERROR(VLOOKUP(A16,[1]コード表!$A$2:$C$9,3,0),"")</f>
        <v/>
      </c>
      <c r="D16" s="4"/>
      <c r="E16" s="12" t="str">
        <f t="shared" si="0"/>
        <v/>
      </c>
      <c r="F16" s="4"/>
    </row>
    <row r="17" spans="1:5" x14ac:dyDescent="0.45">
      <c r="A17" s="2" t="s">
        <v>11</v>
      </c>
      <c r="E17" s="13">
        <f ca="1">SUM(E11:E16)</f>
        <v>42880</v>
      </c>
    </row>
    <row r="18" spans="1:5" x14ac:dyDescent="0.45">
      <c r="A18" s="2" t="s">
        <v>12</v>
      </c>
      <c r="E18" s="13">
        <f ca="1">E17*0.05</f>
        <v>2144</v>
      </c>
    </row>
    <row r="19" spans="1:5" x14ac:dyDescent="0.45">
      <c r="A19" s="2" t="s">
        <v>13</v>
      </c>
      <c r="E19" s="13">
        <f ca="1">SUM(E17:E18)</f>
        <v>45024</v>
      </c>
    </row>
  </sheetData>
  <mergeCells count="2">
    <mergeCell ref="A2:F2"/>
    <mergeCell ref="C8:E8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E13" sqref="E13"/>
    </sheetView>
  </sheetViews>
  <sheetFormatPr defaultRowHeight="19.5" x14ac:dyDescent="0.45"/>
  <cols>
    <col min="1" max="1" width="10.59765625" customWidth="1"/>
    <col min="2" max="2" width="15.296875" customWidth="1"/>
  </cols>
  <sheetData>
    <row r="1" spans="1:3" x14ac:dyDescent="0.25">
      <c r="A1" s="8" t="s">
        <v>17</v>
      </c>
      <c r="B1" s="8" t="s">
        <v>18</v>
      </c>
      <c r="C1" s="8" t="s">
        <v>19</v>
      </c>
    </row>
    <row r="2" spans="1:3" x14ac:dyDescent="0.25">
      <c r="A2" s="9" t="s">
        <v>14</v>
      </c>
      <c r="B2" s="10" t="s">
        <v>28</v>
      </c>
      <c r="C2" s="11">
        <v>1995</v>
      </c>
    </row>
    <row r="3" spans="1:3" x14ac:dyDescent="0.25">
      <c r="A3" s="9" t="s">
        <v>20</v>
      </c>
      <c r="B3" s="9" t="s">
        <v>29</v>
      </c>
      <c r="C3" s="11">
        <v>1380</v>
      </c>
    </row>
    <row r="4" spans="1:3" x14ac:dyDescent="0.25">
      <c r="A4" s="9" t="s">
        <v>15</v>
      </c>
      <c r="B4" s="10" t="s">
        <v>30</v>
      </c>
      <c r="C4" s="11">
        <v>1500</v>
      </c>
    </row>
    <row r="5" spans="1:3" x14ac:dyDescent="0.25">
      <c r="A5" s="9" t="s">
        <v>21</v>
      </c>
      <c r="B5" s="10" t="s">
        <v>31</v>
      </c>
      <c r="C5" s="11">
        <v>2000</v>
      </c>
    </row>
    <row r="6" spans="1:3" x14ac:dyDescent="0.25">
      <c r="A6" s="9" t="s">
        <v>22</v>
      </c>
      <c r="B6" s="10" t="s">
        <v>32</v>
      </c>
      <c r="C6" s="11">
        <v>945</v>
      </c>
    </row>
    <row r="7" spans="1:3" x14ac:dyDescent="0.25">
      <c r="A7" s="9" t="s">
        <v>23</v>
      </c>
      <c r="B7" s="10" t="s">
        <v>33</v>
      </c>
      <c r="C7" s="11">
        <v>1280</v>
      </c>
    </row>
    <row r="8" spans="1:3" x14ac:dyDescent="0.25">
      <c r="A8" s="9" t="s">
        <v>24</v>
      </c>
      <c r="B8" s="10" t="s">
        <v>34</v>
      </c>
      <c r="C8" s="11">
        <v>1690</v>
      </c>
    </row>
    <row r="9" spans="1:3" x14ac:dyDescent="0.25">
      <c r="A9" s="9" t="s">
        <v>25</v>
      </c>
      <c r="B9" s="10" t="s">
        <v>35</v>
      </c>
      <c r="C9" s="11">
        <v>1780</v>
      </c>
    </row>
    <row r="10" spans="1:3" x14ac:dyDescent="0.25">
      <c r="A10" s="9" t="s">
        <v>26</v>
      </c>
      <c r="B10" s="10" t="s">
        <v>36</v>
      </c>
      <c r="C10" s="11">
        <v>1500</v>
      </c>
    </row>
    <row r="11" spans="1:3" x14ac:dyDescent="0.25">
      <c r="A11" s="9" t="s">
        <v>27</v>
      </c>
      <c r="B11" s="10" t="s">
        <v>41</v>
      </c>
      <c r="C11" s="11">
        <v>4980</v>
      </c>
    </row>
    <row r="12" spans="1:3" x14ac:dyDescent="0.25">
      <c r="A12" s="9" t="s">
        <v>37</v>
      </c>
      <c r="B12" s="10" t="s">
        <v>42</v>
      </c>
      <c r="C12" s="11">
        <v>2980</v>
      </c>
    </row>
    <row r="13" spans="1:3" x14ac:dyDescent="0.25">
      <c r="A13" s="9" t="s">
        <v>38</v>
      </c>
      <c r="B13" s="10" t="s">
        <v>44</v>
      </c>
      <c r="C13" s="11">
        <v>2980</v>
      </c>
    </row>
    <row r="14" spans="1:3" x14ac:dyDescent="0.25">
      <c r="A14" s="9" t="s">
        <v>39</v>
      </c>
      <c r="B14" s="10" t="s">
        <v>43</v>
      </c>
      <c r="C14" s="11">
        <v>2399</v>
      </c>
    </row>
    <row r="15" spans="1:3" x14ac:dyDescent="0.25">
      <c r="A15" s="9" t="s">
        <v>40</v>
      </c>
      <c r="B15" s="10" t="s">
        <v>45</v>
      </c>
      <c r="C15" s="11">
        <v>3580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E10" sqref="E10"/>
    </sheetView>
  </sheetViews>
  <sheetFormatPr defaultRowHeight="19.5" x14ac:dyDescent="0.45"/>
  <cols>
    <col min="1" max="1" width="10.59765625" customWidth="1"/>
    <col min="2" max="2" width="15.296875" customWidth="1"/>
  </cols>
  <sheetData>
    <row r="1" spans="1:3" x14ac:dyDescent="0.25">
      <c r="A1" s="8" t="s">
        <v>17</v>
      </c>
      <c r="B1" s="8" t="s">
        <v>18</v>
      </c>
      <c r="C1" s="8" t="s">
        <v>19</v>
      </c>
    </row>
    <row r="2" spans="1:3" x14ac:dyDescent="0.25">
      <c r="A2" s="9" t="s">
        <v>46</v>
      </c>
      <c r="B2" s="10" t="s">
        <v>60</v>
      </c>
      <c r="C2" s="11">
        <v>9975</v>
      </c>
    </row>
    <row r="3" spans="1:3" x14ac:dyDescent="0.25">
      <c r="A3" s="9" t="s">
        <v>47</v>
      </c>
      <c r="B3" s="9" t="s">
        <v>61</v>
      </c>
      <c r="C3" s="11">
        <v>3990</v>
      </c>
    </row>
    <row r="4" spans="1:3" x14ac:dyDescent="0.25">
      <c r="A4" s="9" t="s">
        <v>48</v>
      </c>
      <c r="B4" s="10" t="s">
        <v>67</v>
      </c>
      <c r="C4" s="11">
        <v>8880</v>
      </c>
    </row>
    <row r="5" spans="1:3" x14ac:dyDescent="0.25">
      <c r="A5" s="9" t="s">
        <v>49</v>
      </c>
      <c r="B5" s="10" t="s">
        <v>62</v>
      </c>
      <c r="C5" s="11">
        <v>12800</v>
      </c>
    </row>
    <row r="6" spans="1:3" x14ac:dyDescent="0.25">
      <c r="A6" s="9" t="s">
        <v>50</v>
      </c>
      <c r="B6" s="10" t="s">
        <v>68</v>
      </c>
      <c r="C6" s="11">
        <v>8295</v>
      </c>
    </row>
    <row r="7" spans="1:3" x14ac:dyDescent="0.25">
      <c r="A7" s="9" t="s">
        <v>51</v>
      </c>
      <c r="B7" s="10" t="s">
        <v>63</v>
      </c>
      <c r="C7" s="11">
        <v>8980</v>
      </c>
    </row>
    <row r="8" spans="1:3" x14ac:dyDescent="0.25">
      <c r="A8" s="9" t="s">
        <v>52</v>
      </c>
      <c r="B8" s="10" t="s">
        <v>69</v>
      </c>
      <c r="C8" s="11">
        <v>11900</v>
      </c>
    </row>
    <row r="9" spans="1:3" x14ac:dyDescent="0.25">
      <c r="A9" s="9" t="s">
        <v>53</v>
      </c>
      <c r="B9" s="10" t="s">
        <v>70</v>
      </c>
      <c r="C9" s="11">
        <v>13440</v>
      </c>
    </row>
    <row r="10" spans="1:3" x14ac:dyDescent="0.25">
      <c r="A10" s="9" t="s">
        <v>54</v>
      </c>
      <c r="B10" s="10" t="s">
        <v>64</v>
      </c>
      <c r="C10" s="11">
        <v>9800</v>
      </c>
    </row>
    <row r="11" spans="1:3" x14ac:dyDescent="0.25">
      <c r="A11" s="9" t="s">
        <v>55</v>
      </c>
      <c r="B11" s="10" t="s">
        <v>65</v>
      </c>
      <c r="C11" s="11">
        <v>4980</v>
      </c>
    </row>
    <row r="12" spans="1:3" x14ac:dyDescent="0.25">
      <c r="A12" s="9" t="s">
        <v>56</v>
      </c>
      <c r="B12" s="10" t="s">
        <v>66</v>
      </c>
      <c r="C12" s="11">
        <v>4395</v>
      </c>
    </row>
    <row r="13" spans="1:3" x14ac:dyDescent="0.25">
      <c r="A13" s="9" t="s">
        <v>57</v>
      </c>
      <c r="B13" s="10" t="s">
        <v>72</v>
      </c>
      <c r="C13" s="11">
        <v>10800</v>
      </c>
    </row>
    <row r="14" spans="1:3" x14ac:dyDescent="0.25">
      <c r="A14" s="9" t="s">
        <v>58</v>
      </c>
      <c r="B14" s="10" t="s">
        <v>71</v>
      </c>
      <c r="C14" s="11">
        <v>42000</v>
      </c>
    </row>
    <row r="15" spans="1:3" x14ac:dyDescent="0.25">
      <c r="A15" s="9" t="s">
        <v>59</v>
      </c>
      <c r="B15" s="10" t="s">
        <v>71</v>
      </c>
      <c r="C15" s="11">
        <v>38800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4" workbookViewId="0">
      <selection activeCell="F17" sqref="F17"/>
    </sheetView>
  </sheetViews>
  <sheetFormatPr defaultRowHeight="19.5" x14ac:dyDescent="0.45"/>
  <cols>
    <col min="1" max="1" width="11.796875" customWidth="1"/>
    <col min="2" max="2" width="14.09765625" customWidth="1"/>
    <col min="4" max="4" width="4.796875" customWidth="1"/>
    <col min="6" max="6" width="17.19921875" customWidth="1"/>
  </cols>
  <sheetData>
    <row r="1" spans="1:9" x14ac:dyDescent="0.45">
      <c r="F1" s="1">
        <f ca="1">TODAY()</f>
        <v>41607</v>
      </c>
    </row>
    <row r="2" spans="1:9" ht="22.5" x14ac:dyDescent="0.45">
      <c r="A2" s="3" t="s">
        <v>0</v>
      </c>
      <c r="B2" s="3"/>
      <c r="C2" s="3"/>
      <c r="D2" s="3"/>
      <c r="E2" s="3"/>
      <c r="F2" s="3"/>
    </row>
    <row r="4" spans="1:9" ht="20.25" thickBot="1" x14ac:dyDescent="0.5">
      <c r="A4" s="5" t="s">
        <v>74</v>
      </c>
      <c r="B4" s="5"/>
      <c r="C4" s="5" t="s">
        <v>1</v>
      </c>
      <c r="F4" t="s">
        <v>73</v>
      </c>
    </row>
    <row r="5" spans="1:9" x14ac:dyDescent="0.45">
      <c r="F5" t="s">
        <v>81</v>
      </c>
    </row>
    <row r="6" spans="1:9" x14ac:dyDescent="0.45">
      <c r="A6" t="s">
        <v>2</v>
      </c>
    </row>
    <row r="8" spans="1:9" x14ac:dyDescent="0.45">
      <c r="A8" s="6" t="s">
        <v>4</v>
      </c>
      <c r="B8" s="6"/>
      <c r="C8" s="7">
        <f>E19</f>
        <v>0</v>
      </c>
      <c r="D8" s="7"/>
      <c r="E8" s="7"/>
      <c r="F8" s="6" t="s">
        <v>5</v>
      </c>
    </row>
    <row r="10" spans="1:9" x14ac:dyDescent="0.45">
      <c r="A10" s="2" t="s">
        <v>3</v>
      </c>
      <c r="B10" s="2" t="s">
        <v>87</v>
      </c>
      <c r="C10" s="2" t="s">
        <v>88</v>
      </c>
      <c r="D10" s="2" t="s">
        <v>8</v>
      </c>
      <c r="E10" s="2" t="s">
        <v>9</v>
      </c>
      <c r="F10" s="2" t="s">
        <v>10</v>
      </c>
      <c r="H10" s="4" t="s">
        <v>77</v>
      </c>
      <c r="I10" s="4" t="s">
        <v>78</v>
      </c>
    </row>
    <row r="11" spans="1:9" x14ac:dyDescent="0.45">
      <c r="A11" s="4" t="s">
        <v>14</v>
      </c>
      <c r="B11" s="4" t="str">
        <f>LEFT(A11,1)</f>
        <v>T</v>
      </c>
      <c r="C11" s="4" t="str">
        <f>VLOOKUP(MID(A11,1,1),分類,2,0)</f>
        <v>Tシャツ</v>
      </c>
      <c r="D11" s="4"/>
      <c r="E11" s="4" t="str">
        <f t="shared" ref="E11:E16" si="0">IF(D11="","",C11*D11)</f>
        <v/>
      </c>
      <c r="F11" s="4"/>
      <c r="H11" s="4" t="s">
        <v>80</v>
      </c>
      <c r="I11" s="4" t="s">
        <v>83</v>
      </c>
    </row>
    <row r="12" spans="1:9" x14ac:dyDescent="0.45">
      <c r="A12" s="4" t="s">
        <v>16</v>
      </c>
      <c r="B12" s="4" t="str">
        <f t="shared" ref="B12:B14" si="1">LEFT(A12,1)</f>
        <v>T</v>
      </c>
      <c r="C12" s="4" t="str">
        <f>VLOOKUP(MID(A12,1,1),分類,2,0)</f>
        <v>Tシャツ</v>
      </c>
      <c r="D12" s="4"/>
      <c r="E12" s="4" t="str">
        <f t="shared" si="0"/>
        <v/>
      </c>
      <c r="F12" s="4"/>
      <c r="H12" s="4" t="s">
        <v>79</v>
      </c>
      <c r="I12" s="4" t="s">
        <v>82</v>
      </c>
    </row>
    <row r="13" spans="1:9" x14ac:dyDescent="0.45">
      <c r="A13" s="4" t="s">
        <v>75</v>
      </c>
      <c r="B13" s="4" t="str">
        <f t="shared" si="1"/>
        <v>C</v>
      </c>
      <c r="C13" s="4" t="str">
        <f>VLOOKUP(MID(A13,1,1),分類,2,0)</f>
        <v>コート</v>
      </c>
      <c r="D13" s="4"/>
      <c r="E13" s="4" t="str">
        <f t="shared" si="0"/>
        <v/>
      </c>
      <c r="F13" s="4"/>
      <c r="H13" s="4"/>
      <c r="I13" s="4"/>
    </row>
    <row r="14" spans="1:9" x14ac:dyDescent="0.45">
      <c r="A14" s="4" t="s">
        <v>76</v>
      </c>
      <c r="B14" s="4" t="str">
        <f t="shared" si="1"/>
        <v>C</v>
      </c>
      <c r="C14" s="4" t="str">
        <f>VLOOKUP(MID(A14,1,1),分類,2,0)</f>
        <v>コート</v>
      </c>
      <c r="D14" s="4"/>
      <c r="E14" s="4" t="str">
        <f t="shared" si="0"/>
        <v/>
      </c>
      <c r="F14" s="4"/>
    </row>
    <row r="15" spans="1:9" x14ac:dyDescent="0.45">
      <c r="A15" s="4"/>
      <c r="B15" s="4" t="str">
        <f>IFERROR(VLOOKUP(A15,[1]コード表!$A$2:$C$9,2,0),"")</f>
        <v/>
      </c>
      <c r="C15" s="4" t="str">
        <f>IFERROR(VLOOKUP(A15,[1]コード表!$A$2:$C$9,3,0),"")</f>
        <v/>
      </c>
      <c r="D15" s="4"/>
      <c r="E15" s="4" t="str">
        <f t="shared" si="0"/>
        <v/>
      </c>
      <c r="F15" s="4"/>
    </row>
    <row r="16" spans="1:9" x14ac:dyDescent="0.45">
      <c r="A16" s="4"/>
      <c r="B16" s="4" t="str">
        <f>IFERROR(VLOOKUP(A16,[1]コード表!$A$2:$C$9,2,0),"")</f>
        <v/>
      </c>
      <c r="C16" s="4" t="str">
        <f>IFERROR(VLOOKUP(A16,[1]コード表!$A$2:$C$9,3,0),"")</f>
        <v/>
      </c>
      <c r="D16" s="4"/>
      <c r="E16" s="4" t="str">
        <f t="shared" si="0"/>
        <v/>
      </c>
      <c r="F16" s="4"/>
    </row>
    <row r="17" spans="1:5" x14ac:dyDescent="0.45">
      <c r="A17" s="2" t="s">
        <v>11</v>
      </c>
      <c r="E17">
        <f>SUM(E11:E16)</f>
        <v>0</v>
      </c>
    </row>
    <row r="18" spans="1:5" x14ac:dyDescent="0.45">
      <c r="A18" s="2" t="s">
        <v>12</v>
      </c>
    </row>
    <row r="19" spans="1:5" x14ac:dyDescent="0.45">
      <c r="A19" s="2" t="s">
        <v>13</v>
      </c>
    </row>
  </sheetData>
  <mergeCells count="2">
    <mergeCell ref="A2:F2"/>
    <mergeCell ref="C8:E8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見積書</vt:lpstr>
      <vt:lpstr>Tシャツ</vt:lpstr>
      <vt:lpstr>コート</vt:lpstr>
      <vt:lpstr>見積書 (2)</vt:lpstr>
      <vt:lpstr>Tシャツ</vt:lpstr>
      <vt:lpstr>コート</vt:lpstr>
      <vt:lpstr>'見積書 (2)'!分類</vt:lpstr>
      <vt:lpstr>分類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2013-11-28T12:54:39Z</dcterms:created>
  <dcterms:modified xsi:type="dcterms:W3CDTF">2013-11-28T16:17:05Z</dcterms:modified>
</cp:coreProperties>
</file>